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<sst xmlns="http://schemas.openxmlformats.org/spreadsheetml/2006/main" count="36" uniqueCount="30">
  <si>
    <t>計</t>
  </si>
  <si>
    <t xml:space="preserve">Analyzing the winning coalitions:  </t>
  </si>
  <si>
    <t>weight</t>
  </si>
  <si>
    <t>sum</t>
  </si>
  <si>
    <t>probability of coalition formation: 結託形成確率</t>
  </si>
  <si>
    <t>4-voter case</t>
  </si>
  <si>
    <t>重み付多数決投票の分析：4人の場合のシャプレー＝シュービック指数</t>
  </si>
  <si>
    <t>coalition:
 提携</t>
  </si>
  <si>
    <t>coalition ↓voter→</t>
  </si>
  <si>
    <t>&lt;== threshold for adoption</t>
  </si>
  <si>
    <t>勝利提携の分析</t>
  </si>
  <si>
    <t>●</t>
  </si>
  <si>
    <t>weight in coalition :結託内重み計</t>
  </si>
  <si>
    <t>Reference</t>
  </si>
  <si>
    <t>A. E. Roth (2005). The Shapley Value: Essays in Honor of Lloyd S. Shapley, Cambridge University Press.</t>
  </si>
  <si>
    <t>sequence</t>
  </si>
  <si>
    <t>p1</t>
  </si>
  <si>
    <t>p2</t>
  </si>
  <si>
    <t>p3</t>
  </si>
  <si>
    <t>p4</t>
  </si>
  <si>
    <t>Checking Pivotality(1) : by all coalitions キャスティングボード（ピボタル）かどうかの分析</t>
  </si>
  <si>
    <t>p0</t>
  </si>
  <si>
    <t>pivotal</t>
  </si>
  <si>
    <t>position</t>
  </si>
  <si>
    <t>of pivot</t>
  </si>
  <si>
    <t>%</t>
  </si>
  <si>
    <t>Checking Pivotality(2) : by permutations of the set of all voters  キャスティングボード（ピボタル）かどうかの分析：結託形成順序から求めた場合</t>
  </si>
  <si>
    <t>Cumulative percentage of ballots</t>
  </si>
  <si>
    <t>Analyzing the power distribution of the weighted majority vote by Shapley-Shubik indices</t>
  </si>
  <si>
    <t>2007/11/29; revised 2009/11/28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</si>
</sst>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0.00_ 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9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9" fontId="2" fillId="0" borderId="3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2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0" fontId="2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5"/>
  <sheetViews>
    <sheetView tabSelected="1" workbookViewId="0" topLeftCell="A1">
      <selection activeCell="A5" sqref="A5"/>
    </sheetView>
  </sheetViews>
  <sheetFormatPr defaultColWidth="9.00390625" defaultRowHeight="13.5"/>
  <cols>
    <col min="1" max="1" width="9.50390625" style="0" customWidth="1"/>
    <col min="3" max="3" width="9.75390625" style="0" bestFit="1" customWidth="1"/>
    <col min="4" max="7" width="5.125" style="0" customWidth="1"/>
    <col min="10" max="10" width="8.75390625" style="0" customWidth="1"/>
  </cols>
  <sheetData>
    <row r="1" spans="1:13" ht="13.5">
      <c r="A1" t="s">
        <v>6</v>
      </c>
      <c r="I1" s="9"/>
      <c r="M1" s="9"/>
    </row>
    <row r="2" spans="1:13" ht="13.5">
      <c r="A2" s="34" t="s">
        <v>28</v>
      </c>
      <c r="M2" t="s">
        <v>29</v>
      </c>
    </row>
    <row r="3" ht="13.5">
      <c r="A3" t="s">
        <v>5</v>
      </c>
    </row>
    <row r="4" ht="14.25" thickBot="1"/>
    <row r="5" spans="1:11" ht="14.25" thickBot="1">
      <c r="A5" s="14" t="s">
        <v>11</v>
      </c>
      <c r="B5" t="s">
        <v>10</v>
      </c>
      <c r="J5" s="13">
        <v>0.5</v>
      </c>
      <c r="K5" t="s">
        <v>9</v>
      </c>
    </row>
    <row r="6" spans="2:8" ht="14.25" thickBot="1">
      <c r="B6" t="s">
        <v>1</v>
      </c>
      <c r="H6" t="s">
        <v>3</v>
      </c>
    </row>
    <row r="7" spans="2:8" ht="13.5">
      <c r="B7" s="7"/>
      <c r="C7" s="7" t="s">
        <v>2</v>
      </c>
      <c r="D7" s="8">
        <v>0.4</v>
      </c>
      <c r="E7" s="8">
        <v>0.3</v>
      </c>
      <c r="F7" s="8">
        <v>0.2</v>
      </c>
      <c r="G7" s="8">
        <v>0.1</v>
      </c>
      <c r="H7" s="1">
        <f>SUM(D7:G7)</f>
        <v>0.9999999999999999</v>
      </c>
    </row>
    <row r="8" spans="2:8" ht="13.5">
      <c r="B8" s="6"/>
      <c r="C8" s="10" t="s">
        <v>8</v>
      </c>
      <c r="D8" s="6">
        <v>1</v>
      </c>
      <c r="E8" s="6">
        <v>2</v>
      </c>
      <c r="F8" s="6">
        <v>3</v>
      </c>
      <c r="G8" s="6">
        <v>4</v>
      </c>
      <c r="H8" t="s">
        <v>12</v>
      </c>
    </row>
    <row r="9" spans="2:8" ht="13.5">
      <c r="B9" s="2">
        <f>IF(H9&gt;$J$5,"winning","")</f>
      </c>
      <c r="C9" s="11">
        <v>1</v>
      </c>
      <c r="D9" s="4" t="str">
        <f aca="true" t="shared" si="0" ref="D9:D23">IF(ISERROR(FIND(D$8,$C9)),"-","○")</f>
        <v>○</v>
      </c>
      <c r="E9" s="4" t="str">
        <f aca="true" t="shared" si="1" ref="E9:G23">IF(ISERROR(FIND(E$8,$C9)),"-","○")</f>
        <v>-</v>
      </c>
      <c r="F9" s="4" t="str">
        <f t="shared" si="1"/>
        <v>-</v>
      </c>
      <c r="G9" s="4" t="str">
        <f t="shared" si="1"/>
        <v>-</v>
      </c>
      <c r="H9">
        <f>SUMIF(D9:G9,"○",D$7:G$7)</f>
        <v>0.4</v>
      </c>
    </row>
    <row r="10" spans="2:8" ht="13.5">
      <c r="B10" s="2">
        <f aca="true" t="shared" si="2" ref="B10:B23">IF(H10&gt;$J$5,"winning","")</f>
      </c>
      <c r="C10" s="11">
        <v>2</v>
      </c>
      <c r="D10" s="4" t="str">
        <f t="shared" si="0"/>
        <v>-</v>
      </c>
      <c r="E10" s="4" t="str">
        <f t="shared" si="1"/>
        <v>○</v>
      </c>
      <c r="F10" s="4" t="str">
        <f t="shared" si="1"/>
        <v>-</v>
      </c>
      <c r="G10" s="4" t="str">
        <f t="shared" si="1"/>
        <v>-</v>
      </c>
      <c r="H10">
        <f>SUMIF(D10:G10,"○",D$7:G$7)</f>
        <v>0.3</v>
      </c>
    </row>
    <row r="11" spans="1:8" ht="13.5">
      <c r="A11" s="15" t="s">
        <v>7</v>
      </c>
      <c r="B11">
        <f t="shared" si="2"/>
      </c>
      <c r="C11" s="11">
        <v>3</v>
      </c>
      <c r="D11" s="4" t="str">
        <f t="shared" si="0"/>
        <v>-</v>
      </c>
      <c r="E11" s="4" t="str">
        <f t="shared" si="1"/>
        <v>-</v>
      </c>
      <c r="F11" s="4" t="str">
        <f t="shared" si="1"/>
        <v>○</v>
      </c>
      <c r="G11" s="4" t="str">
        <f t="shared" si="1"/>
        <v>-</v>
      </c>
      <c r="H11">
        <f aca="true" t="shared" si="3" ref="H11:H23">SUMIF(D11:G11,"○",D$7:G$7)</f>
        <v>0.2</v>
      </c>
    </row>
    <row r="12" spans="1:8" ht="13.5">
      <c r="A12" s="15"/>
      <c r="B12">
        <f t="shared" si="2"/>
      </c>
      <c r="C12" s="11">
        <v>4</v>
      </c>
      <c r="D12" s="4" t="str">
        <f t="shared" si="0"/>
        <v>-</v>
      </c>
      <c r="E12" s="4" t="str">
        <f t="shared" si="1"/>
        <v>-</v>
      </c>
      <c r="F12" s="4" t="str">
        <f t="shared" si="1"/>
        <v>-</v>
      </c>
      <c r="G12" s="4" t="str">
        <f t="shared" si="1"/>
        <v>○</v>
      </c>
      <c r="H12">
        <f>SUMIF(D12:G12,"○",D$7:G$7)</f>
        <v>0.1</v>
      </c>
    </row>
    <row r="13" spans="1:8" ht="13.5">
      <c r="A13" s="15"/>
      <c r="B13" t="str">
        <f t="shared" si="2"/>
        <v>winning</v>
      </c>
      <c r="C13" s="11">
        <v>12</v>
      </c>
      <c r="D13" s="4" t="str">
        <f t="shared" si="0"/>
        <v>○</v>
      </c>
      <c r="E13" s="4" t="str">
        <f t="shared" si="1"/>
        <v>○</v>
      </c>
      <c r="F13" s="4" t="str">
        <f t="shared" si="1"/>
        <v>-</v>
      </c>
      <c r="G13" s="4" t="str">
        <f t="shared" si="1"/>
        <v>-</v>
      </c>
      <c r="H13">
        <f>SUMIF(D13:G13,"○",D$7:G$7)</f>
        <v>0.7</v>
      </c>
    </row>
    <row r="14" spans="1:8" ht="13.5">
      <c r="A14" s="15"/>
      <c r="B14" t="str">
        <f t="shared" si="2"/>
        <v>winning</v>
      </c>
      <c r="C14" s="11">
        <v>13</v>
      </c>
      <c r="D14" s="4" t="str">
        <f t="shared" si="0"/>
        <v>○</v>
      </c>
      <c r="E14" s="4" t="str">
        <f t="shared" si="1"/>
        <v>-</v>
      </c>
      <c r="F14" s="4" t="str">
        <f t="shared" si="1"/>
        <v>○</v>
      </c>
      <c r="G14" s="4" t="str">
        <f t="shared" si="1"/>
        <v>-</v>
      </c>
      <c r="H14">
        <f>SUMIF(D14:G14,"○",D$7:G$7)</f>
        <v>0.6000000000000001</v>
      </c>
    </row>
    <row r="15" spans="1:8" ht="13.5">
      <c r="A15" s="16"/>
      <c r="B15">
        <f t="shared" si="2"/>
      </c>
      <c r="C15" s="11">
        <v>14</v>
      </c>
      <c r="D15" s="4" t="str">
        <f t="shared" si="0"/>
        <v>○</v>
      </c>
      <c r="E15" s="4" t="str">
        <f t="shared" si="1"/>
        <v>-</v>
      </c>
      <c r="F15" s="4" t="str">
        <f t="shared" si="1"/>
        <v>-</v>
      </c>
      <c r="G15" s="4" t="str">
        <f t="shared" si="1"/>
        <v>○</v>
      </c>
      <c r="H15">
        <f t="shared" si="3"/>
        <v>0.5</v>
      </c>
    </row>
    <row r="16" spans="1:8" ht="13.5">
      <c r="A16" s="16"/>
      <c r="B16">
        <f t="shared" si="2"/>
      </c>
      <c r="C16" s="11">
        <v>23</v>
      </c>
      <c r="D16" s="4" t="str">
        <f t="shared" si="0"/>
        <v>-</v>
      </c>
      <c r="E16" s="4" t="str">
        <f t="shared" si="1"/>
        <v>○</v>
      </c>
      <c r="F16" s="4" t="str">
        <f t="shared" si="1"/>
        <v>○</v>
      </c>
      <c r="G16" s="4" t="str">
        <f t="shared" si="1"/>
        <v>-</v>
      </c>
      <c r="H16">
        <f t="shared" si="3"/>
        <v>0.5</v>
      </c>
    </row>
    <row r="17" spans="1:8" ht="13.5">
      <c r="A17" s="16"/>
      <c r="B17">
        <f t="shared" si="2"/>
      </c>
      <c r="C17" s="11">
        <v>24</v>
      </c>
      <c r="D17" s="4" t="str">
        <f t="shared" si="0"/>
        <v>-</v>
      </c>
      <c r="E17" s="4" t="str">
        <f t="shared" si="1"/>
        <v>○</v>
      </c>
      <c r="F17" s="4" t="str">
        <f t="shared" si="1"/>
        <v>-</v>
      </c>
      <c r="G17" s="4" t="str">
        <f t="shared" si="1"/>
        <v>○</v>
      </c>
      <c r="H17">
        <f t="shared" si="3"/>
        <v>0.4</v>
      </c>
    </row>
    <row r="18" spans="1:8" ht="13.5">
      <c r="A18" s="16"/>
      <c r="B18">
        <f t="shared" si="2"/>
      </c>
      <c r="C18" s="11">
        <v>34</v>
      </c>
      <c r="D18" s="4" t="str">
        <f t="shared" si="0"/>
        <v>-</v>
      </c>
      <c r="E18" s="4" t="str">
        <f t="shared" si="1"/>
        <v>-</v>
      </c>
      <c r="F18" s="4" t="str">
        <f t="shared" si="1"/>
        <v>○</v>
      </c>
      <c r="G18" s="4" t="str">
        <f t="shared" si="1"/>
        <v>○</v>
      </c>
      <c r="H18">
        <f t="shared" si="3"/>
        <v>0.30000000000000004</v>
      </c>
    </row>
    <row r="19" spans="2:8" ht="13.5">
      <c r="B19" s="2" t="str">
        <f t="shared" si="2"/>
        <v>winning</v>
      </c>
      <c r="C19" s="11">
        <v>123</v>
      </c>
      <c r="D19" s="4" t="str">
        <f t="shared" si="0"/>
        <v>○</v>
      </c>
      <c r="E19" s="4" t="str">
        <f t="shared" si="1"/>
        <v>○</v>
      </c>
      <c r="F19" s="4" t="str">
        <f t="shared" si="1"/>
        <v>○</v>
      </c>
      <c r="G19" s="4" t="str">
        <f t="shared" si="1"/>
        <v>-</v>
      </c>
      <c r="H19">
        <f t="shared" si="3"/>
        <v>0.8999999999999999</v>
      </c>
    </row>
    <row r="20" spans="2:8" ht="13.5">
      <c r="B20" s="2" t="str">
        <f t="shared" si="2"/>
        <v>winning</v>
      </c>
      <c r="C20" s="11">
        <v>124</v>
      </c>
      <c r="D20" s="4" t="str">
        <f t="shared" si="0"/>
        <v>○</v>
      </c>
      <c r="E20" s="4" t="str">
        <f t="shared" si="1"/>
        <v>○</v>
      </c>
      <c r="F20" s="4" t="str">
        <f t="shared" si="1"/>
        <v>-</v>
      </c>
      <c r="G20" s="4" t="str">
        <f t="shared" si="1"/>
        <v>○</v>
      </c>
      <c r="H20">
        <f>SUMIF(D20:G20,"○",D$7:G$7)</f>
        <v>0.7999999999999999</v>
      </c>
    </row>
    <row r="21" spans="2:8" ht="13.5">
      <c r="B21" s="2" t="str">
        <f t="shared" si="2"/>
        <v>winning</v>
      </c>
      <c r="C21" s="11">
        <v>134</v>
      </c>
      <c r="D21" s="4" t="str">
        <f t="shared" si="0"/>
        <v>○</v>
      </c>
      <c r="E21" s="4" t="str">
        <f t="shared" si="1"/>
        <v>-</v>
      </c>
      <c r="F21" s="4" t="str">
        <f t="shared" si="1"/>
        <v>○</v>
      </c>
      <c r="G21" s="4" t="str">
        <f t="shared" si="1"/>
        <v>○</v>
      </c>
      <c r="H21">
        <f t="shared" si="3"/>
        <v>0.7000000000000001</v>
      </c>
    </row>
    <row r="22" spans="2:8" ht="13.5">
      <c r="B22" s="2" t="str">
        <f t="shared" si="2"/>
        <v>winning</v>
      </c>
      <c r="C22" s="11">
        <v>234</v>
      </c>
      <c r="D22" s="4" t="str">
        <f t="shared" si="0"/>
        <v>-</v>
      </c>
      <c r="E22" s="4" t="str">
        <f t="shared" si="1"/>
        <v>○</v>
      </c>
      <c r="F22" s="4" t="str">
        <f t="shared" si="1"/>
        <v>○</v>
      </c>
      <c r="G22" s="4" t="str">
        <f t="shared" si="1"/>
        <v>○</v>
      </c>
      <c r="H22">
        <f>SUMIF(D22:G22,"○",D$7:G$7)</f>
        <v>0.6</v>
      </c>
    </row>
    <row r="23" spans="2:8" ht="14.25" thickBot="1">
      <c r="B23" s="3" t="str">
        <f t="shared" si="2"/>
        <v>winning</v>
      </c>
      <c r="C23" s="12">
        <v>1234</v>
      </c>
      <c r="D23" s="5" t="str">
        <f t="shared" si="0"/>
        <v>○</v>
      </c>
      <c r="E23" s="5" t="str">
        <f t="shared" si="1"/>
        <v>○</v>
      </c>
      <c r="F23" s="5" t="str">
        <f t="shared" si="1"/>
        <v>○</v>
      </c>
      <c r="G23" s="5" t="str">
        <f t="shared" si="1"/>
        <v>○</v>
      </c>
      <c r="H23">
        <f t="shared" si="3"/>
        <v>0.9999999999999999</v>
      </c>
    </row>
    <row r="24" spans="2:7" ht="13.5">
      <c r="B24" s="2"/>
      <c r="C24" s="11"/>
      <c r="D24" s="4"/>
      <c r="E24" s="4"/>
      <c r="F24" s="4"/>
      <c r="G24" s="4"/>
    </row>
    <row r="25" spans="1:2" ht="14.25" thickBot="1">
      <c r="A25" s="14" t="s">
        <v>11</v>
      </c>
      <c r="B25" t="s">
        <v>20</v>
      </c>
    </row>
    <row r="26" spans="2:8" ht="13.5">
      <c r="B26" s="7"/>
      <c r="C26" s="7" t="s">
        <v>2</v>
      </c>
      <c r="D26" s="8">
        <v>0.4</v>
      </c>
      <c r="E26" s="8">
        <v>0.3</v>
      </c>
      <c r="F26" s="8">
        <v>0.2</v>
      </c>
      <c r="G26" s="8">
        <v>0.1</v>
      </c>
      <c r="H26" s="1">
        <f>SUM(D26:G26)</f>
        <v>0.9999999999999999</v>
      </c>
    </row>
    <row r="27" spans="2:8" ht="13.5">
      <c r="B27" s="6"/>
      <c r="C27" s="10" t="s">
        <v>8</v>
      </c>
      <c r="D27" s="6">
        <v>1</v>
      </c>
      <c r="E27" s="6">
        <v>2</v>
      </c>
      <c r="F27" s="6">
        <v>3</v>
      </c>
      <c r="G27" s="6">
        <v>4</v>
      </c>
      <c r="H27" t="s">
        <v>4</v>
      </c>
    </row>
    <row r="28" spans="2:8" ht="13.5">
      <c r="B28" s="11">
        <f aca="true" t="shared" si="4" ref="B28:C42">B9</f>
      </c>
      <c r="C28" s="11">
        <f t="shared" si="4"/>
        <v>1</v>
      </c>
      <c r="D28" s="4" t="str">
        <f>IF(OR(NOT($B28="winning"),D9="-",$H9-D$7&gt;$J$5),"-","○")</f>
        <v>-</v>
      </c>
      <c r="E28" s="4" t="str">
        <f>IF(OR(NOT($B28="winning"),E9="-",$H9-E$7&gt;$J$5),"-","○")</f>
        <v>-</v>
      </c>
      <c r="F28" s="4" t="str">
        <f>IF(OR(NOT($B28="winning"),F9="-",$H9-F$7&gt;$J$5),"-","○")</f>
        <v>-</v>
      </c>
      <c r="G28" s="4" t="str">
        <f>IF(OR(NOT($B28="winning"),G9="-",$H9-G$7&gt;$J$5),"-","○")</f>
        <v>-</v>
      </c>
      <c r="H28" s="4">
        <f aca="true" t="shared" si="5" ref="H28:H42">FACT(LEN(C28)-1)*FACT(4-LEN(C28))/FACT(4)</f>
        <v>0.25</v>
      </c>
    </row>
    <row r="29" spans="2:8" ht="13.5">
      <c r="B29" s="11">
        <f t="shared" si="4"/>
      </c>
      <c r="C29" s="11">
        <f t="shared" si="4"/>
        <v>2</v>
      </c>
      <c r="D29" s="4" t="str">
        <f>IF(OR(NOT($B29="winning"),D10="-",$H10-D$7&gt;$J$5),"-","○")</f>
        <v>-</v>
      </c>
      <c r="E29" s="4" t="str">
        <f>IF(OR(NOT($B29="winning"),E10="-",$H10-E$7&gt;$J$5),"-","○")</f>
        <v>-</v>
      </c>
      <c r="F29" s="4" t="str">
        <f>IF(OR(NOT($B29="winning"),F10="-",$H10-F$7&gt;$J$5),"-","○")</f>
        <v>-</v>
      </c>
      <c r="G29" s="4" t="str">
        <f>IF(OR(NOT($B29="winning"),G10="-",$H10-G$7&gt;$J$5),"-","○")</f>
        <v>-</v>
      </c>
      <c r="H29" s="4">
        <f t="shared" si="5"/>
        <v>0.25</v>
      </c>
    </row>
    <row r="30" spans="2:8" ht="13.5">
      <c r="B30" s="11">
        <f t="shared" si="4"/>
      </c>
      <c r="C30" s="11">
        <f t="shared" si="4"/>
        <v>3</v>
      </c>
      <c r="D30" s="4" t="str">
        <f>IF(OR(NOT($B30="winning"),D11="-",$H11-D$7&gt;$J$5),"-","○")</f>
        <v>-</v>
      </c>
      <c r="E30" s="4" t="str">
        <f>IF(OR(NOT($B30="winning"),E11="-",$H11-E$7&gt;$J$5),"-","○")</f>
        <v>-</v>
      </c>
      <c r="F30" s="4" t="str">
        <f>IF(OR(NOT($B30="winning"),F11="-",$H11-F$7&gt;$J$5),"-","○")</f>
        <v>-</v>
      </c>
      <c r="G30" s="4" t="str">
        <f>IF(OR(NOT($B30="winning"),G11="-",$H11-G$7&gt;$J$5),"-","○")</f>
        <v>-</v>
      </c>
      <c r="H30" s="4">
        <f t="shared" si="5"/>
        <v>0.25</v>
      </c>
    </row>
    <row r="31" spans="2:8" ht="13.5">
      <c r="B31" s="11">
        <f t="shared" si="4"/>
      </c>
      <c r="C31" s="11">
        <f t="shared" si="4"/>
        <v>4</v>
      </c>
      <c r="D31" s="4" t="str">
        <f>IF(OR(NOT($B31="winning"),D12="-",$H12-D$7&gt;$J$5),"-","○")</f>
        <v>-</v>
      </c>
      <c r="E31" s="4" t="str">
        <f>IF(OR(NOT($B31="winning"),E12="-",$H12-E$7&gt;$J$5),"-","○")</f>
        <v>-</v>
      </c>
      <c r="F31" s="4" t="str">
        <f>IF(OR(NOT($B31="winning"),F12="-",$H12-F$7&gt;$J$5),"-","○")</f>
        <v>-</v>
      </c>
      <c r="G31" s="4" t="str">
        <f>IF(OR(NOT($B31="winning"),G12="-",$H12-G$7&gt;$J$5),"-","○")</f>
        <v>-</v>
      </c>
      <c r="H31" s="4">
        <f t="shared" si="5"/>
        <v>0.25</v>
      </c>
    </row>
    <row r="32" spans="2:8" ht="13.5">
      <c r="B32" s="11" t="str">
        <f t="shared" si="4"/>
        <v>winning</v>
      </c>
      <c r="C32" s="11">
        <f t="shared" si="4"/>
        <v>12</v>
      </c>
      <c r="D32" s="4" t="str">
        <f>IF(OR(NOT($B32="winning"),D13="-",$H13-D$7&gt;$J$5),"-","○")</f>
        <v>○</v>
      </c>
      <c r="E32" s="4" t="str">
        <f>IF(OR(NOT($B32="winning"),E13="-",$H13-E$7&gt;$J$5),"-","○")</f>
        <v>○</v>
      </c>
      <c r="F32" s="4" t="str">
        <f>IF(OR(NOT($B32="winning"),F13="-",$H13-F$7&gt;$J$5),"-","○")</f>
        <v>-</v>
      </c>
      <c r="G32" s="4" t="str">
        <f>IF(OR(NOT($B32="winning"),G13="-",$H13-G$7&gt;$J$5),"-","○")</f>
        <v>-</v>
      </c>
      <c r="H32" s="4">
        <f t="shared" si="5"/>
        <v>0.08333333333333333</v>
      </c>
    </row>
    <row r="33" spans="2:8" ht="13.5">
      <c r="B33" s="11" t="str">
        <f t="shared" si="4"/>
        <v>winning</v>
      </c>
      <c r="C33" s="11">
        <f t="shared" si="4"/>
        <v>13</v>
      </c>
      <c r="D33" s="4" t="str">
        <f>IF(OR(NOT($B33="winning"),D14="-",$H14-D$7&gt;$J$5),"-","○")</f>
        <v>○</v>
      </c>
      <c r="E33" s="4" t="str">
        <f>IF(OR(NOT($B33="winning"),E14="-",$H14-E$7&gt;$J$5),"-","○")</f>
        <v>-</v>
      </c>
      <c r="F33" s="4" t="str">
        <f>IF(OR(NOT($B33="winning"),F14="-",$H14-F$7&gt;$J$5),"-","○")</f>
        <v>○</v>
      </c>
      <c r="G33" s="4" t="str">
        <f>IF(OR(NOT($B33="winning"),G14="-",$H14-G$7&gt;$J$5),"-","○")</f>
        <v>-</v>
      </c>
      <c r="H33" s="4">
        <f t="shared" si="5"/>
        <v>0.08333333333333333</v>
      </c>
    </row>
    <row r="34" spans="2:8" ht="13.5">
      <c r="B34" s="11">
        <f t="shared" si="4"/>
      </c>
      <c r="C34" s="11">
        <f t="shared" si="4"/>
        <v>14</v>
      </c>
      <c r="D34" s="4" t="str">
        <f>IF(OR(NOT($B34="winning"),D15="-",$H15-D$7&gt;$J$5),"-","○")</f>
        <v>-</v>
      </c>
      <c r="E34" s="4" t="str">
        <f>IF(OR(NOT($B34="winning"),E15="-",$H15-E$7&gt;$J$5),"-","○")</f>
        <v>-</v>
      </c>
      <c r="F34" s="4" t="str">
        <f>IF(OR(NOT($B34="winning"),F15="-",$H15-F$7&gt;$J$5),"-","○")</f>
        <v>-</v>
      </c>
      <c r="G34" s="4" t="str">
        <f>IF(OR(NOT($B34="winning"),G15="-",$H15-G$7&gt;$J$5),"-","○")</f>
        <v>-</v>
      </c>
      <c r="H34" s="4">
        <f t="shared" si="5"/>
        <v>0.08333333333333333</v>
      </c>
    </row>
    <row r="35" spans="2:8" ht="13.5">
      <c r="B35" s="11">
        <f t="shared" si="4"/>
      </c>
      <c r="C35" s="11">
        <f t="shared" si="4"/>
        <v>23</v>
      </c>
      <c r="D35" s="4" t="str">
        <f>IF(OR(NOT($B35="winning"),D16="-",$H16-D$7&gt;$J$5),"-","○")</f>
        <v>-</v>
      </c>
      <c r="E35" s="4" t="str">
        <f>IF(OR(NOT($B35="winning"),E16="-",$H16-E$7&gt;$J$5),"-","○")</f>
        <v>-</v>
      </c>
      <c r="F35" s="4" t="str">
        <f>IF(OR(NOT($B35="winning"),F16="-",$H16-F$7&gt;$J$5),"-","○")</f>
        <v>-</v>
      </c>
      <c r="G35" s="4" t="str">
        <f>IF(OR(NOT($B35="winning"),G16="-",$H16-G$7&gt;$J$5),"-","○")</f>
        <v>-</v>
      </c>
      <c r="H35" s="4">
        <f t="shared" si="5"/>
        <v>0.08333333333333333</v>
      </c>
    </row>
    <row r="36" spans="2:8" ht="13.5">
      <c r="B36" s="11">
        <f t="shared" si="4"/>
      </c>
      <c r="C36" s="11">
        <f t="shared" si="4"/>
        <v>24</v>
      </c>
      <c r="D36" s="4" t="str">
        <f>IF(OR(NOT($B36="winning"),D17="-",$H17-D$7&gt;$J$5),"-","○")</f>
        <v>-</v>
      </c>
      <c r="E36" s="4" t="str">
        <f>IF(OR(NOT($B36="winning"),E17="-",$H17-E$7&gt;$J$5),"-","○")</f>
        <v>-</v>
      </c>
      <c r="F36" s="4" t="str">
        <f>IF(OR(NOT($B36="winning"),F17="-",$H17-F$7&gt;$J$5),"-","○")</f>
        <v>-</v>
      </c>
      <c r="G36" s="4" t="str">
        <f>IF(OR(NOT($B36="winning"),G17="-",$H17-G$7&gt;$J$5),"-","○")</f>
        <v>-</v>
      </c>
      <c r="H36" s="4">
        <f t="shared" si="5"/>
        <v>0.08333333333333333</v>
      </c>
    </row>
    <row r="37" spans="2:8" ht="13.5">
      <c r="B37" s="11">
        <f t="shared" si="4"/>
      </c>
      <c r="C37" s="11">
        <f t="shared" si="4"/>
        <v>34</v>
      </c>
      <c r="D37" s="4" t="str">
        <f>IF(OR(NOT($B37="winning"),D18="-",$H18-D$7&gt;$J$5),"-","○")</f>
        <v>-</v>
      </c>
      <c r="E37" s="4" t="str">
        <f>IF(OR(NOT($B37="winning"),E18="-",$H18-E$7&gt;$J$5),"-","○")</f>
        <v>-</v>
      </c>
      <c r="F37" s="4" t="str">
        <f>IF(OR(NOT($B37="winning"),F18="-",$H18-F$7&gt;$J$5),"-","○")</f>
        <v>-</v>
      </c>
      <c r="G37" s="4" t="str">
        <f>IF(OR(NOT($B37="winning"),G18="-",$H18-G$7&gt;$J$5),"-","○")</f>
        <v>-</v>
      </c>
      <c r="H37" s="4">
        <f t="shared" si="5"/>
        <v>0.08333333333333333</v>
      </c>
    </row>
    <row r="38" spans="2:8" ht="13.5">
      <c r="B38" s="11" t="str">
        <f t="shared" si="4"/>
        <v>winning</v>
      </c>
      <c r="C38" s="11">
        <f t="shared" si="4"/>
        <v>123</v>
      </c>
      <c r="D38" s="4" t="str">
        <f>IF(OR(NOT($B38="winning"),D19="-",$H19-D$7&gt;$J$5),"-","○")</f>
        <v>○</v>
      </c>
      <c r="E38" s="4" t="str">
        <f>IF(OR(NOT($B38="winning"),E19="-",$H19-E$7&gt;$J$5),"-","○")</f>
        <v>-</v>
      </c>
      <c r="F38" s="4" t="str">
        <f>IF(OR(NOT($B38="winning"),F19="-",$H19-F$7&gt;$J$5),"-","○")</f>
        <v>-</v>
      </c>
      <c r="G38" s="4" t="str">
        <f>IF(OR(NOT($B38="winning"),G19="-",$H19-G$7&gt;$J$5),"-","○")</f>
        <v>-</v>
      </c>
      <c r="H38" s="4">
        <f t="shared" si="5"/>
        <v>0.08333333333333333</v>
      </c>
    </row>
    <row r="39" spans="2:8" ht="13.5">
      <c r="B39" s="11" t="str">
        <f t="shared" si="4"/>
        <v>winning</v>
      </c>
      <c r="C39" s="11">
        <f t="shared" si="4"/>
        <v>124</v>
      </c>
      <c r="D39" s="4" t="str">
        <f>IF(OR(NOT($B39="winning"),D20="-",$H20-D$7&gt;$J$5),"-","○")</f>
        <v>○</v>
      </c>
      <c r="E39" s="4" t="str">
        <f>IF(OR(NOT($B39="winning"),E20="-",$H20-E$7&gt;$J$5),"-","○")</f>
        <v>○</v>
      </c>
      <c r="F39" s="4" t="str">
        <f>IF(OR(NOT($B39="winning"),F20="-",$H20-F$7&gt;$J$5),"-","○")</f>
        <v>-</v>
      </c>
      <c r="G39" s="4" t="str">
        <f>IF(OR(NOT($B39="winning"),G20="-",$H20-G$7&gt;$J$5),"-","○")</f>
        <v>-</v>
      </c>
      <c r="H39" s="4">
        <f t="shared" si="5"/>
        <v>0.08333333333333333</v>
      </c>
    </row>
    <row r="40" spans="2:8" ht="13.5">
      <c r="B40" s="11" t="str">
        <f t="shared" si="4"/>
        <v>winning</v>
      </c>
      <c r="C40" s="11">
        <f t="shared" si="4"/>
        <v>134</v>
      </c>
      <c r="D40" s="4" t="str">
        <f>IF(OR(NOT($B40="winning"),D21="-",$H21-D$7&gt;$J$5),"-","○")</f>
        <v>○</v>
      </c>
      <c r="E40" s="4" t="str">
        <f>IF(OR(NOT($B40="winning"),E21="-",$H21-E$7&gt;$J$5),"-","○")</f>
        <v>-</v>
      </c>
      <c r="F40" s="4" t="str">
        <f>IF(OR(NOT($B40="winning"),F21="-",$H21-F$7&gt;$J$5),"-","○")</f>
        <v>○</v>
      </c>
      <c r="G40" s="4" t="str">
        <f>IF(OR(NOT($B40="winning"),G21="-",$H21-G$7&gt;$J$5),"-","○")</f>
        <v>-</v>
      </c>
      <c r="H40" s="4">
        <f t="shared" si="5"/>
        <v>0.08333333333333333</v>
      </c>
    </row>
    <row r="41" spans="2:8" ht="13.5">
      <c r="B41" t="str">
        <f t="shared" si="4"/>
        <v>winning</v>
      </c>
      <c r="C41" s="11">
        <f t="shared" si="4"/>
        <v>234</v>
      </c>
      <c r="D41" s="4" t="str">
        <f>IF(OR(NOT($B41="winning"),D22="-",$H22-D$7&gt;$J$5),"-","○")</f>
        <v>-</v>
      </c>
      <c r="E41" s="4" t="str">
        <f>IF(OR(NOT($B41="winning"),E22="-",$H22-E$7&gt;$J$5),"-","○")</f>
        <v>○</v>
      </c>
      <c r="F41" s="4" t="str">
        <f>IF(OR(NOT($B41="winning"),F22="-",$H22-F$7&gt;$J$5),"-","○")</f>
        <v>○</v>
      </c>
      <c r="G41" s="4" t="str">
        <f>IF(OR(NOT($B41="winning"),G22="-",$H22-G$7&gt;$J$5),"-","○")</f>
        <v>○</v>
      </c>
      <c r="H41" s="4">
        <f t="shared" si="5"/>
        <v>0.08333333333333333</v>
      </c>
    </row>
    <row r="42" spans="2:8" ht="14.25" thickBot="1">
      <c r="B42" s="3" t="str">
        <f t="shared" si="4"/>
        <v>winning</v>
      </c>
      <c r="C42" s="12">
        <f t="shared" si="4"/>
        <v>1234</v>
      </c>
      <c r="D42" s="5" t="str">
        <f>IF(OR(NOT($B42="winning"),D23="-",$H23-D$7&gt;$J$5),"-","○")</f>
        <v>-</v>
      </c>
      <c r="E42" s="5" t="str">
        <f>IF(OR(NOT($B42="winning"),E23="-",$H23-E$7&gt;$J$5),"-","○")</f>
        <v>-</v>
      </c>
      <c r="F42" s="5" t="str">
        <f>IF(OR(NOT($B42="winning"),F23="-",$H23-F$7&gt;$J$5),"-","○")</f>
        <v>-</v>
      </c>
      <c r="G42" s="5" t="str">
        <f>IF(OR(NOT($B42="winning"),G23="-",$H23-G$7&gt;$J$5),"-","○")</f>
        <v>-</v>
      </c>
      <c r="H42" s="4">
        <f t="shared" si="5"/>
        <v>0.25</v>
      </c>
    </row>
    <row r="43" spans="3:8" ht="13.5">
      <c r="C43" t="s">
        <v>0</v>
      </c>
      <c r="D43" s="4">
        <f>SUMIF(D28:D42,"○",$H$28:$H$42)</f>
        <v>0.41666666666666663</v>
      </c>
      <c r="E43" s="4">
        <f>SUMIF(E28:E42,"○",$H$28:$H$42)</f>
        <v>0.25</v>
      </c>
      <c r="F43" s="4">
        <f>SUMIF(F28:F42,"○",$H$28:$H$42)</f>
        <v>0.25</v>
      </c>
      <c r="G43" s="4">
        <f>SUMIF(G28:G42,"○",$H$28:$H$42)</f>
        <v>0.08333333333333333</v>
      </c>
      <c r="H43" s="4">
        <f>SUM(H28:H42)</f>
        <v>2.0833333333333326</v>
      </c>
    </row>
    <row r="45" spans="1:14" ht="14.25" thickBot="1">
      <c r="A45" s="14" t="s">
        <v>11</v>
      </c>
      <c r="B45" s="25" t="s">
        <v>26</v>
      </c>
      <c r="H45" s="27"/>
      <c r="I45" s="27"/>
      <c r="J45" s="27"/>
      <c r="K45" s="27"/>
      <c r="L45" s="27"/>
      <c r="M45" s="27"/>
      <c r="N45" s="27"/>
    </row>
    <row r="46" spans="2:14" ht="13.5">
      <c r="B46" s="24"/>
      <c r="C46" s="7" t="s">
        <v>2</v>
      </c>
      <c r="D46" s="8">
        <v>0.4</v>
      </c>
      <c r="E46" s="8">
        <v>0.3</v>
      </c>
      <c r="F46" s="8">
        <v>0.2</v>
      </c>
      <c r="G46" s="8">
        <v>0.1</v>
      </c>
      <c r="H46" s="1"/>
      <c r="I46" t="s">
        <v>27</v>
      </c>
      <c r="N46" t="s">
        <v>23</v>
      </c>
    </row>
    <row r="47" spans="3:14" ht="13.5">
      <c r="C47" s="6" t="s">
        <v>15</v>
      </c>
      <c r="D47" s="6">
        <v>1</v>
      </c>
      <c r="E47" s="6">
        <v>2</v>
      </c>
      <c r="F47" s="6">
        <v>3</v>
      </c>
      <c r="G47" s="6">
        <v>4</v>
      </c>
      <c r="H47" s="30" t="s">
        <v>22</v>
      </c>
      <c r="I47" s="22" t="s">
        <v>21</v>
      </c>
      <c r="J47" s="22" t="s">
        <v>16</v>
      </c>
      <c r="K47" s="22" t="s">
        <v>17</v>
      </c>
      <c r="L47" s="22" t="s">
        <v>18</v>
      </c>
      <c r="M47" s="22" t="s">
        <v>19</v>
      </c>
      <c r="N47" s="17" t="s">
        <v>24</v>
      </c>
    </row>
    <row r="48" spans="3:14" ht="13.5">
      <c r="C48" s="11">
        <v>1234</v>
      </c>
      <c r="D48" s="4">
        <f>FIND(D$47,$C48)</f>
        <v>1</v>
      </c>
      <c r="E48" s="4">
        <f>FIND(E$47,$C48)</f>
        <v>2</v>
      </c>
      <c r="F48" s="4">
        <f>FIND(F$47,$C48)</f>
        <v>3</v>
      </c>
      <c r="G48" s="4">
        <f>FIND(G$47,$C48)</f>
        <v>4</v>
      </c>
      <c r="H48" s="24">
        <f>INDEX(D48:G48,N48)</f>
        <v>2</v>
      </c>
      <c r="I48" s="4">
        <v>0</v>
      </c>
      <c r="J48" s="23">
        <f>INDEX($D$46:$G$46,D48)+I48</f>
        <v>0.4</v>
      </c>
      <c r="K48" s="23">
        <f>INDEX($D$46:$G$46,E48)+J48</f>
        <v>0.7</v>
      </c>
      <c r="L48" s="23">
        <f>INDEX($D$46:$G$46,F48)+K48</f>
        <v>0.8999999999999999</v>
      </c>
      <c r="M48" s="23">
        <f>INDEX($D$46:$G$46,G48)+L48</f>
        <v>0.9999999999999999</v>
      </c>
      <c r="N48" s="28">
        <f>MATCH(0.5,J48:M48)+1</f>
        <v>2</v>
      </c>
    </row>
    <row r="49" spans="3:14" ht="13.5">
      <c r="C49" s="11">
        <v>1243</v>
      </c>
      <c r="D49" s="4">
        <f>FIND(D$47,$C49)</f>
        <v>1</v>
      </c>
      <c r="E49" s="4">
        <f>FIND(E$47,$C49)</f>
        <v>2</v>
      </c>
      <c r="F49" s="4">
        <f>FIND(F$47,$C49)</f>
        <v>4</v>
      </c>
      <c r="G49" s="4">
        <f>FIND(G$47,$C49)</f>
        <v>3</v>
      </c>
      <c r="H49" s="24">
        <f aca="true" t="shared" si="6" ref="H49:H71">INDEX(D49:G49,N49)</f>
        <v>2</v>
      </c>
      <c r="I49" s="4">
        <v>0</v>
      </c>
      <c r="J49" s="23">
        <f>INDEX($D$46:$G$46,D49)+I49</f>
        <v>0.4</v>
      </c>
      <c r="K49" s="23">
        <f>INDEX($D$46:$G$46,E49)+J49</f>
        <v>0.7</v>
      </c>
      <c r="L49" s="23">
        <f>INDEX($D$46:$G$46,F49)+K49</f>
        <v>0.7999999999999999</v>
      </c>
      <c r="M49" s="23">
        <f>INDEX($D$46:$G$46,G49)+L49</f>
        <v>1</v>
      </c>
      <c r="N49" s="28">
        <f aca="true" t="shared" si="7" ref="N49:N71">MATCH(0.5,J49:M49)+1</f>
        <v>2</v>
      </c>
    </row>
    <row r="50" spans="3:14" ht="13.5">
      <c r="C50" s="11">
        <v>1324</v>
      </c>
      <c r="D50" s="4">
        <f>FIND(D$47,$C50)</f>
        <v>1</v>
      </c>
      <c r="E50" s="4">
        <f>FIND(E$47,$C50)</f>
        <v>3</v>
      </c>
      <c r="F50" s="4">
        <f>FIND(F$47,$C50)</f>
        <v>2</v>
      </c>
      <c r="G50" s="4">
        <f>FIND(G$47,$C50)</f>
        <v>4</v>
      </c>
      <c r="H50" s="24">
        <f t="shared" si="6"/>
        <v>3</v>
      </c>
      <c r="I50" s="4">
        <v>0</v>
      </c>
      <c r="J50" s="23">
        <f>INDEX($D$46:$G$46,D50)+I50</f>
        <v>0.4</v>
      </c>
      <c r="K50" s="23">
        <f>INDEX($D$46:$G$46,E50)+J50</f>
        <v>0.6000000000000001</v>
      </c>
      <c r="L50" s="23">
        <f>INDEX($D$46:$G$46,F50)+K50</f>
        <v>0.9000000000000001</v>
      </c>
      <c r="M50" s="23">
        <f>INDEX($D$46:$G$46,G50)+L50</f>
        <v>1.0000000000000002</v>
      </c>
      <c r="N50" s="28">
        <f t="shared" si="7"/>
        <v>2</v>
      </c>
    </row>
    <row r="51" spans="3:14" ht="13.5">
      <c r="C51" s="11">
        <v>1342</v>
      </c>
      <c r="D51" s="4">
        <f>FIND(D$47,$C51)</f>
        <v>1</v>
      </c>
      <c r="E51" s="4">
        <f>FIND(E$47,$C51)</f>
        <v>4</v>
      </c>
      <c r="F51" s="4">
        <f>FIND(F$47,$C51)</f>
        <v>2</v>
      </c>
      <c r="G51" s="4">
        <f>FIND(G$47,$C51)</f>
        <v>3</v>
      </c>
      <c r="H51" s="24">
        <f t="shared" si="6"/>
        <v>2</v>
      </c>
      <c r="I51" s="4">
        <v>0</v>
      </c>
      <c r="J51" s="23">
        <f>INDEX($D$46:$G$46,D51)+I51</f>
        <v>0.4</v>
      </c>
      <c r="K51" s="23">
        <f>INDEX($D$46:$G$46,E51)+J51</f>
        <v>0.5</v>
      </c>
      <c r="L51" s="23">
        <f>INDEX($D$46:$G$46,F51)+K51</f>
        <v>0.8</v>
      </c>
      <c r="M51" s="23">
        <f>INDEX($D$46:$G$46,G51)+L51</f>
        <v>1</v>
      </c>
      <c r="N51" s="28">
        <f t="shared" si="7"/>
        <v>3</v>
      </c>
    </row>
    <row r="52" spans="3:14" ht="13.5">
      <c r="C52" s="11">
        <v>1423</v>
      </c>
      <c r="D52" s="4">
        <f>FIND(D$47,$C52)</f>
        <v>1</v>
      </c>
      <c r="E52" s="4">
        <f>FIND(E$47,$C52)</f>
        <v>3</v>
      </c>
      <c r="F52" s="4">
        <f>FIND(F$47,$C52)</f>
        <v>4</v>
      </c>
      <c r="G52" s="4">
        <f>FIND(G$47,$C52)</f>
        <v>2</v>
      </c>
      <c r="H52" s="24">
        <f t="shared" si="6"/>
        <v>3</v>
      </c>
      <c r="I52" s="4">
        <v>0</v>
      </c>
      <c r="J52" s="23">
        <f>INDEX($D$46:$G$46,D52)+I52</f>
        <v>0.4</v>
      </c>
      <c r="K52" s="23">
        <f>INDEX($D$46:$G$46,E52)+J52</f>
        <v>0.6000000000000001</v>
      </c>
      <c r="L52" s="23">
        <f>INDEX($D$46:$G$46,F52)+K52</f>
        <v>0.7000000000000001</v>
      </c>
      <c r="M52" s="23">
        <f>INDEX($D$46:$G$46,G52)+L52</f>
        <v>1</v>
      </c>
      <c r="N52" s="28">
        <f t="shared" si="7"/>
        <v>2</v>
      </c>
    </row>
    <row r="53" spans="3:14" ht="13.5">
      <c r="C53" s="11">
        <v>1432</v>
      </c>
      <c r="D53" s="4">
        <f>FIND(D$47,$C53)</f>
        <v>1</v>
      </c>
      <c r="E53" s="4">
        <f>FIND(E$47,$C53)</f>
        <v>4</v>
      </c>
      <c r="F53" s="4">
        <f>FIND(F$47,$C53)</f>
        <v>3</v>
      </c>
      <c r="G53" s="4">
        <f>FIND(G$47,$C53)</f>
        <v>2</v>
      </c>
      <c r="H53" s="24">
        <f t="shared" si="6"/>
        <v>3</v>
      </c>
      <c r="I53" s="4">
        <v>0</v>
      </c>
      <c r="J53" s="23">
        <f>INDEX($D$46:$G$46,D53)+I53</f>
        <v>0.4</v>
      </c>
      <c r="K53" s="23">
        <f>INDEX($D$46:$G$46,E53)+J53</f>
        <v>0.5</v>
      </c>
      <c r="L53" s="23">
        <f>INDEX($D$46:$G$46,F53)+K53</f>
        <v>0.7</v>
      </c>
      <c r="M53" s="23">
        <f>INDEX($D$46:$G$46,G53)+L53</f>
        <v>1</v>
      </c>
      <c r="N53" s="28">
        <f t="shared" si="7"/>
        <v>3</v>
      </c>
    </row>
    <row r="54" spans="3:14" ht="13.5">
      <c r="C54" s="11">
        <v>2134</v>
      </c>
      <c r="D54" s="4">
        <f>FIND(D$47,$C54)</f>
        <v>2</v>
      </c>
      <c r="E54" s="4">
        <f>FIND(E$47,$C54)</f>
        <v>1</v>
      </c>
      <c r="F54" s="4">
        <f>FIND(F$47,$C54)</f>
        <v>3</v>
      </c>
      <c r="G54" s="4">
        <f>FIND(G$47,$C54)</f>
        <v>4</v>
      </c>
      <c r="H54" s="24">
        <f t="shared" si="6"/>
        <v>1</v>
      </c>
      <c r="I54" s="4">
        <v>0</v>
      </c>
      <c r="J54" s="23">
        <f>INDEX($D$46:$G$46,D54)+I54</f>
        <v>0.3</v>
      </c>
      <c r="K54" s="23">
        <f>INDEX($D$46:$G$46,E54)+J54</f>
        <v>0.7</v>
      </c>
      <c r="L54" s="23">
        <f>INDEX($D$46:$G$46,F54)+K54</f>
        <v>0.8999999999999999</v>
      </c>
      <c r="M54" s="23">
        <f>INDEX($D$46:$G$46,G54)+L54</f>
        <v>0.9999999999999999</v>
      </c>
      <c r="N54" s="28">
        <f t="shared" si="7"/>
        <v>2</v>
      </c>
    </row>
    <row r="55" spans="3:14" ht="13.5">
      <c r="C55" s="11">
        <v>2143</v>
      </c>
      <c r="D55" s="4">
        <f>FIND(D$47,$C55)</f>
        <v>2</v>
      </c>
      <c r="E55" s="4">
        <f>FIND(E$47,$C55)</f>
        <v>1</v>
      </c>
      <c r="F55" s="4">
        <f>FIND(F$47,$C55)</f>
        <v>4</v>
      </c>
      <c r="G55" s="4">
        <f>FIND(G$47,$C55)</f>
        <v>3</v>
      </c>
      <c r="H55" s="24">
        <f t="shared" si="6"/>
        <v>1</v>
      </c>
      <c r="I55" s="4">
        <v>0</v>
      </c>
      <c r="J55" s="23">
        <f>INDEX($D$46:$G$46,D55)+I55</f>
        <v>0.3</v>
      </c>
      <c r="K55" s="23">
        <f>INDEX($D$46:$G$46,E55)+J55</f>
        <v>0.7</v>
      </c>
      <c r="L55" s="23">
        <f>INDEX($D$46:$G$46,F55)+K55</f>
        <v>0.7999999999999999</v>
      </c>
      <c r="M55" s="23">
        <f>INDEX($D$46:$G$46,G55)+L55</f>
        <v>1</v>
      </c>
      <c r="N55" s="28">
        <f t="shared" si="7"/>
        <v>2</v>
      </c>
    </row>
    <row r="56" spans="3:14" ht="13.5">
      <c r="C56" s="11">
        <v>2314</v>
      </c>
      <c r="D56" s="4">
        <f>FIND(D$47,$C56)</f>
        <v>3</v>
      </c>
      <c r="E56" s="4">
        <f>FIND(E$47,$C56)</f>
        <v>1</v>
      </c>
      <c r="F56" s="4">
        <f>FIND(F$47,$C56)</f>
        <v>2</v>
      </c>
      <c r="G56" s="4">
        <f>FIND(G$47,$C56)</f>
        <v>4</v>
      </c>
      <c r="H56" s="24">
        <f t="shared" si="6"/>
        <v>1</v>
      </c>
      <c r="I56" s="4">
        <v>0</v>
      </c>
      <c r="J56" s="23">
        <f>INDEX($D$46:$G$46,D56)+I56</f>
        <v>0.2</v>
      </c>
      <c r="K56" s="23">
        <f>INDEX($D$46:$G$46,E56)+J56</f>
        <v>0.6000000000000001</v>
      </c>
      <c r="L56" s="23">
        <f>INDEX($D$46:$G$46,F56)+K56</f>
        <v>0.9000000000000001</v>
      </c>
      <c r="M56" s="23">
        <f>INDEX($D$46:$G$46,G56)+L56</f>
        <v>1.0000000000000002</v>
      </c>
      <c r="N56" s="28">
        <f t="shared" si="7"/>
        <v>2</v>
      </c>
    </row>
    <row r="57" spans="3:14" ht="13.5">
      <c r="C57" s="11">
        <v>2341</v>
      </c>
      <c r="D57" s="4">
        <f>FIND(D$47,$C57)</f>
        <v>4</v>
      </c>
      <c r="E57" s="4">
        <f>FIND(E$47,$C57)</f>
        <v>1</v>
      </c>
      <c r="F57" s="4">
        <f>FIND(F$47,$C57)</f>
        <v>2</v>
      </c>
      <c r="G57" s="4">
        <f>FIND(G$47,$C57)</f>
        <v>3</v>
      </c>
      <c r="H57" s="24">
        <f t="shared" si="6"/>
        <v>2</v>
      </c>
      <c r="I57" s="4">
        <v>0</v>
      </c>
      <c r="J57" s="23">
        <f>INDEX($D$46:$G$46,D57)+I57</f>
        <v>0.1</v>
      </c>
      <c r="K57" s="23">
        <f>INDEX($D$46:$G$46,E57)+J57</f>
        <v>0.5</v>
      </c>
      <c r="L57" s="23">
        <f>INDEX($D$46:$G$46,F57)+K57</f>
        <v>0.8</v>
      </c>
      <c r="M57" s="23">
        <f>INDEX($D$46:$G$46,G57)+L57</f>
        <v>1</v>
      </c>
      <c r="N57" s="28">
        <f t="shared" si="7"/>
        <v>3</v>
      </c>
    </row>
    <row r="58" spans="3:14" ht="13.5">
      <c r="C58" s="11">
        <v>2413</v>
      </c>
      <c r="D58" s="4">
        <f>FIND(D$47,$C58)</f>
        <v>3</v>
      </c>
      <c r="E58" s="4">
        <f>FIND(E$47,$C58)</f>
        <v>1</v>
      </c>
      <c r="F58" s="4">
        <f>FIND(F$47,$C58)</f>
        <v>4</v>
      </c>
      <c r="G58" s="4">
        <f>FIND(G$47,$C58)</f>
        <v>2</v>
      </c>
      <c r="H58" s="24">
        <f t="shared" si="6"/>
        <v>1</v>
      </c>
      <c r="I58" s="4">
        <v>0</v>
      </c>
      <c r="J58" s="23">
        <f>INDEX($D$46:$G$46,D58)+I58</f>
        <v>0.2</v>
      </c>
      <c r="K58" s="23">
        <f>INDEX($D$46:$G$46,E58)+J58</f>
        <v>0.6000000000000001</v>
      </c>
      <c r="L58" s="23">
        <f>INDEX($D$46:$G$46,F58)+K58</f>
        <v>0.7000000000000001</v>
      </c>
      <c r="M58" s="23">
        <f>INDEX($D$46:$G$46,G58)+L58</f>
        <v>1</v>
      </c>
      <c r="N58" s="28">
        <f t="shared" si="7"/>
        <v>2</v>
      </c>
    </row>
    <row r="59" spans="3:14" ht="13.5">
      <c r="C59" s="11">
        <v>2431</v>
      </c>
      <c r="D59" s="4">
        <f>FIND(D$47,$C59)</f>
        <v>4</v>
      </c>
      <c r="E59" s="4">
        <f>FIND(E$47,$C59)</f>
        <v>1</v>
      </c>
      <c r="F59" s="4">
        <f>FIND(F$47,$C59)</f>
        <v>3</v>
      </c>
      <c r="G59" s="4">
        <f>FIND(G$47,$C59)</f>
        <v>2</v>
      </c>
      <c r="H59" s="24">
        <f t="shared" si="6"/>
        <v>3</v>
      </c>
      <c r="I59" s="4">
        <v>0</v>
      </c>
      <c r="J59" s="23">
        <f>INDEX($D$46:$G$46,D59)+I59</f>
        <v>0.1</v>
      </c>
      <c r="K59" s="23">
        <f>INDEX($D$46:$G$46,E59)+J59</f>
        <v>0.5</v>
      </c>
      <c r="L59" s="23">
        <f>INDEX($D$46:$G$46,F59)+K59</f>
        <v>0.7</v>
      </c>
      <c r="M59" s="23">
        <f>INDEX($D$46:$G$46,G59)+L59</f>
        <v>1</v>
      </c>
      <c r="N59" s="28">
        <f t="shared" si="7"/>
        <v>3</v>
      </c>
    </row>
    <row r="60" spans="3:14" ht="13.5">
      <c r="C60" s="11">
        <v>3124</v>
      </c>
      <c r="D60" s="4">
        <f>FIND(D$47,$C60)</f>
        <v>2</v>
      </c>
      <c r="E60" s="4">
        <f>FIND(E$47,$C60)</f>
        <v>3</v>
      </c>
      <c r="F60" s="4">
        <f>FIND(F$47,$C60)</f>
        <v>1</v>
      </c>
      <c r="G60" s="4">
        <f>FIND(G$47,$C60)</f>
        <v>4</v>
      </c>
      <c r="H60" s="24">
        <f t="shared" si="6"/>
        <v>1</v>
      </c>
      <c r="I60" s="4">
        <v>0</v>
      </c>
      <c r="J60" s="23">
        <f>INDEX($D$46:$G$46,D60)+I60</f>
        <v>0.3</v>
      </c>
      <c r="K60" s="23">
        <f>INDEX($D$46:$G$46,E60)+J60</f>
        <v>0.5</v>
      </c>
      <c r="L60" s="23">
        <f>INDEX($D$46:$G$46,F60)+K60</f>
        <v>0.9</v>
      </c>
      <c r="M60" s="23">
        <f>INDEX($D$46:$G$46,G60)+L60</f>
        <v>1</v>
      </c>
      <c r="N60" s="28">
        <f t="shared" si="7"/>
        <v>3</v>
      </c>
    </row>
    <row r="61" spans="3:14" ht="13.5">
      <c r="C61" s="18">
        <v>3142</v>
      </c>
      <c r="D61" s="4">
        <f>FIND(D$47,$C61)</f>
        <v>2</v>
      </c>
      <c r="E61" s="4">
        <f>FIND(E$47,$C61)</f>
        <v>4</v>
      </c>
      <c r="F61" s="4">
        <f>FIND(F$47,$C61)</f>
        <v>1</v>
      </c>
      <c r="G61" s="4">
        <f>FIND(G$47,$C61)</f>
        <v>3</v>
      </c>
      <c r="H61" s="24">
        <f t="shared" si="6"/>
        <v>1</v>
      </c>
      <c r="I61" s="4">
        <v>0</v>
      </c>
      <c r="J61" s="23">
        <f>INDEX($D$46:$G$46,D61)+I61</f>
        <v>0.3</v>
      </c>
      <c r="K61" s="23">
        <f>INDEX($D$46:$G$46,E61)+J61</f>
        <v>0.4</v>
      </c>
      <c r="L61" s="23">
        <f>INDEX($D$46:$G$46,F61)+K61</f>
        <v>0.8</v>
      </c>
      <c r="M61" s="23">
        <f>INDEX($D$46:$G$46,G61)+L61</f>
        <v>1</v>
      </c>
      <c r="N61" s="28">
        <f t="shared" si="7"/>
        <v>3</v>
      </c>
    </row>
    <row r="62" spans="3:14" ht="13.5">
      <c r="C62" s="11">
        <v>3214</v>
      </c>
      <c r="D62" s="4">
        <f>FIND(D$47,$C62)</f>
        <v>3</v>
      </c>
      <c r="E62" s="4">
        <f>FIND(E$47,$C62)</f>
        <v>2</v>
      </c>
      <c r="F62" s="4">
        <f>FIND(F$47,$C62)</f>
        <v>1</v>
      </c>
      <c r="G62" s="4">
        <f>FIND(G$47,$C62)</f>
        <v>4</v>
      </c>
      <c r="H62" s="24">
        <f t="shared" si="6"/>
        <v>1</v>
      </c>
      <c r="I62" s="4">
        <v>0</v>
      </c>
      <c r="J62" s="23">
        <f>INDEX($D$46:$G$46,D62)+I62</f>
        <v>0.2</v>
      </c>
      <c r="K62" s="23">
        <f>INDEX($D$46:$G$46,E62)+J62</f>
        <v>0.5</v>
      </c>
      <c r="L62" s="23">
        <f>INDEX($D$46:$G$46,F62)+K62</f>
        <v>0.9</v>
      </c>
      <c r="M62" s="23">
        <f>INDEX($D$46:$G$46,G62)+L62</f>
        <v>1</v>
      </c>
      <c r="N62" s="28">
        <f t="shared" si="7"/>
        <v>3</v>
      </c>
    </row>
    <row r="63" spans="3:17" s="19" customFormat="1" ht="13.5">
      <c r="C63" s="20">
        <v>3241</v>
      </c>
      <c r="D63" s="21">
        <f>FIND(D$47,$C63)</f>
        <v>4</v>
      </c>
      <c r="E63" s="21">
        <f>FIND(E$47,$C63)</f>
        <v>2</v>
      </c>
      <c r="F63" s="21">
        <f>FIND(F$47,$C63)</f>
        <v>1</v>
      </c>
      <c r="G63" s="21">
        <f>FIND(G$47,$C63)</f>
        <v>3</v>
      </c>
      <c r="H63" s="24">
        <f t="shared" si="6"/>
        <v>1</v>
      </c>
      <c r="I63" s="4">
        <v>0</v>
      </c>
      <c r="J63" s="23">
        <f>INDEX($D$46:$G$46,D63)+I63</f>
        <v>0.1</v>
      </c>
      <c r="K63" s="23">
        <f>INDEX($D$46:$G$46,E63)+J63</f>
        <v>0.4</v>
      </c>
      <c r="L63" s="23">
        <f>INDEX($D$46:$G$46,F63)+K63</f>
        <v>0.8</v>
      </c>
      <c r="M63" s="23">
        <f>INDEX($D$46:$G$46,G63)+L63</f>
        <v>1</v>
      </c>
      <c r="N63" s="28">
        <f t="shared" si="7"/>
        <v>3</v>
      </c>
      <c r="O63"/>
      <c r="P63"/>
      <c r="Q63"/>
    </row>
    <row r="64" spans="3:14" ht="13.5">
      <c r="C64" s="18">
        <v>3412</v>
      </c>
      <c r="D64" s="4">
        <f>FIND(D$47,$C64)</f>
        <v>3</v>
      </c>
      <c r="E64" s="4">
        <f>FIND(E$47,$C64)</f>
        <v>4</v>
      </c>
      <c r="F64" s="4">
        <f>FIND(F$47,$C64)</f>
        <v>1</v>
      </c>
      <c r="G64" s="4">
        <f>FIND(G$47,$C64)</f>
        <v>2</v>
      </c>
      <c r="H64" s="24">
        <f t="shared" si="6"/>
        <v>1</v>
      </c>
      <c r="I64" s="4">
        <v>0</v>
      </c>
      <c r="J64" s="23">
        <f>INDEX($D$46:$G$46,D64)+I64</f>
        <v>0.2</v>
      </c>
      <c r="K64" s="23">
        <f>INDEX($D$46:$G$46,E64)+J64</f>
        <v>0.30000000000000004</v>
      </c>
      <c r="L64" s="23">
        <f>INDEX($D$46:$G$46,F64)+K64</f>
        <v>0.7000000000000001</v>
      </c>
      <c r="M64" s="23">
        <f>INDEX($D$46:$G$46,G64)+L64</f>
        <v>1</v>
      </c>
      <c r="N64" s="28">
        <f t="shared" si="7"/>
        <v>3</v>
      </c>
    </row>
    <row r="65" spans="3:14" ht="13.5">
      <c r="C65" s="18">
        <v>3421</v>
      </c>
      <c r="D65" s="4">
        <f>FIND(D$47,$C65)</f>
        <v>4</v>
      </c>
      <c r="E65" s="4">
        <f>FIND(E$47,$C65)</f>
        <v>3</v>
      </c>
      <c r="F65" s="4">
        <f>FIND(F$47,$C65)</f>
        <v>1</v>
      </c>
      <c r="G65" s="4">
        <f>FIND(G$47,$C65)</f>
        <v>2</v>
      </c>
      <c r="H65" s="24">
        <f t="shared" si="6"/>
        <v>1</v>
      </c>
      <c r="I65" s="4">
        <v>0</v>
      </c>
      <c r="J65" s="23">
        <f>INDEX($D$46:$G$46,D65)+I65</f>
        <v>0.1</v>
      </c>
      <c r="K65" s="23">
        <f>INDEX($D$46:$G$46,E65)+J65</f>
        <v>0.30000000000000004</v>
      </c>
      <c r="L65" s="23">
        <f>INDEX($D$46:$G$46,F65)+K65</f>
        <v>0.7000000000000001</v>
      </c>
      <c r="M65" s="23">
        <f>INDEX($D$46:$G$46,G65)+L65</f>
        <v>1</v>
      </c>
      <c r="N65" s="28">
        <f t="shared" si="7"/>
        <v>3</v>
      </c>
    </row>
    <row r="66" spans="3:14" ht="13.5">
      <c r="C66" s="11">
        <v>4123</v>
      </c>
      <c r="D66" s="4">
        <f>FIND(D$47,$C66)</f>
        <v>2</v>
      </c>
      <c r="E66" s="4">
        <f>FIND(E$47,$C66)</f>
        <v>3</v>
      </c>
      <c r="F66" s="4">
        <f>FIND(F$47,$C66)</f>
        <v>4</v>
      </c>
      <c r="G66" s="4">
        <f>FIND(G$47,$C66)</f>
        <v>1</v>
      </c>
      <c r="H66" s="24">
        <f t="shared" si="6"/>
        <v>4</v>
      </c>
      <c r="I66" s="4">
        <v>0</v>
      </c>
      <c r="J66" s="23">
        <f>INDEX($D$46:$G$46,D66)+I66</f>
        <v>0.3</v>
      </c>
      <c r="K66" s="23">
        <f>INDEX($D$46:$G$46,E66)+J66</f>
        <v>0.5</v>
      </c>
      <c r="L66" s="23">
        <f>INDEX($D$46:$G$46,F66)+K66</f>
        <v>0.6</v>
      </c>
      <c r="M66" s="23">
        <f>INDEX($D$46:$G$46,G66)+L66</f>
        <v>1</v>
      </c>
      <c r="N66" s="28">
        <f t="shared" si="7"/>
        <v>3</v>
      </c>
    </row>
    <row r="67" spans="3:17" s="19" customFormat="1" ht="13.5">
      <c r="C67" s="20">
        <v>4132</v>
      </c>
      <c r="D67" s="21">
        <f>FIND(D$47,$C67)</f>
        <v>2</v>
      </c>
      <c r="E67" s="21">
        <f>FIND(E$47,$C67)</f>
        <v>4</v>
      </c>
      <c r="F67" s="21">
        <f>FIND(F$47,$C67)</f>
        <v>3</v>
      </c>
      <c r="G67" s="21">
        <f>FIND(G$47,$C67)</f>
        <v>1</v>
      </c>
      <c r="H67" s="24">
        <f t="shared" si="6"/>
        <v>3</v>
      </c>
      <c r="I67" s="4">
        <v>0</v>
      </c>
      <c r="J67" s="23">
        <f>INDEX($D$46:$G$46,D67)+I67</f>
        <v>0.3</v>
      </c>
      <c r="K67" s="23">
        <f>INDEX($D$46:$G$46,E67)+J67</f>
        <v>0.4</v>
      </c>
      <c r="L67" s="23">
        <f>INDEX($D$46:$G$46,F67)+K67</f>
        <v>0.6000000000000001</v>
      </c>
      <c r="M67" s="23">
        <f>INDEX($D$46:$G$46,G67)+L67</f>
        <v>1</v>
      </c>
      <c r="N67" s="28">
        <f t="shared" si="7"/>
        <v>3</v>
      </c>
      <c r="O67"/>
      <c r="P67"/>
      <c r="Q67"/>
    </row>
    <row r="68" spans="3:14" ht="13.5">
      <c r="C68" s="18">
        <v>4213</v>
      </c>
      <c r="D68" s="4">
        <f>FIND(D$47,$C68)</f>
        <v>3</v>
      </c>
      <c r="E68" s="4">
        <f>FIND(E$47,$C68)</f>
        <v>2</v>
      </c>
      <c r="F68" s="4">
        <f>FIND(F$47,$C68)</f>
        <v>4</v>
      </c>
      <c r="G68" s="4">
        <f>FIND(G$47,$C68)</f>
        <v>1</v>
      </c>
      <c r="H68" s="24">
        <f t="shared" si="6"/>
        <v>4</v>
      </c>
      <c r="I68" s="4">
        <v>0</v>
      </c>
      <c r="J68" s="23">
        <f>INDEX($D$46:$G$46,D68)+I68</f>
        <v>0.2</v>
      </c>
      <c r="K68" s="23">
        <f>INDEX($D$46:$G$46,E68)+J68</f>
        <v>0.5</v>
      </c>
      <c r="L68" s="23">
        <f>INDEX($D$46:$G$46,F68)+K68</f>
        <v>0.6</v>
      </c>
      <c r="M68" s="23">
        <f>INDEX($D$46:$G$46,G68)+L68</f>
        <v>1</v>
      </c>
      <c r="N68" s="28">
        <f t="shared" si="7"/>
        <v>3</v>
      </c>
    </row>
    <row r="69" spans="3:17" s="19" customFormat="1" ht="13.5">
      <c r="C69" s="20">
        <v>4231</v>
      </c>
      <c r="D69" s="21">
        <f>FIND(D$47,$C69)</f>
        <v>4</v>
      </c>
      <c r="E69" s="21">
        <f>FIND(E$47,$C69)</f>
        <v>2</v>
      </c>
      <c r="F69" s="21">
        <f>FIND(F$47,$C69)</f>
        <v>3</v>
      </c>
      <c r="G69" s="21">
        <f>FIND(G$47,$C69)</f>
        <v>1</v>
      </c>
      <c r="H69" s="24">
        <f t="shared" si="6"/>
        <v>3</v>
      </c>
      <c r="I69" s="4">
        <v>0</v>
      </c>
      <c r="J69" s="23">
        <f>INDEX($D$46:$G$46,D69)+I69</f>
        <v>0.1</v>
      </c>
      <c r="K69" s="23">
        <f>INDEX($D$46:$G$46,E69)+J69</f>
        <v>0.4</v>
      </c>
      <c r="L69" s="23">
        <f>INDEX($D$46:$G$46,F69)+K69</f>
        <v>0.6000000000000001</v>
      </c>
      <c r="M69" s="23">
        <f>INDEX($D$46:$G$46,G69)+L69</f>
        <v>1</v>
      </c>
      <c r="N69" s="28">
        <f t="shared" si="7"/>
        <v>3</v>
      </c>
      <c r="O69"/>
      <c r="P69"/>
      <c r="Q69"/>
    </row>
    <row r="70" spans="3:14" ht="13.5">
      <c r="C70" s="18">
        <v>4312</v>
      </c>
      <c r="D70" s="4">
        <f>FIND(D$47,$C70)</f>
        <v>3</v>
      </c>
      <c r="E70" s="4">
        <f>FIND(E$47,$C70)</f>
        <v>4</v>
      </c>
      <c r="F70" s="4">
        <f>FIND(F$47,$C70)</f>
        <v>2</v>
      </c>
      <c r="G70" s="4">
        <f>FIND(G$47,$C70)</f>
        <v>1</v>
      </c>
      <c r="H70" s="24">
        <f t="shared" si="6"/>
        <v>2</v>
      </c>
      <c r="I70" s="4">
        <v>0</v>
      </c>
      <c r="J70" s="23">
        <f>INDEX($D$46:$G$46,D70)+I70</f>
        <v>0.2</v>
      </c>
      <c r="K70" s="23">
        <f>INDEX($D$46:$G$46,E70)+J70</f>
        <v>0.30000000000000004</v>
      </c>
      <c r="L70" s="23">
        <f>INDEX($D$46:$G$46,F70)+K70</f>
        <v>0.6000000000000001</v>
      </c>
      <c r="M70" s="23">
        <f>INDEX($D$46:$G$46,G70)+L70</f>
        <v>1</v>
      </c>
      <c r="N70" s="28">
        <f t="shared" si="7"/>
        <v>3</v>
      </c>
    </row>
    <row r="71" spans="3:14" ht="14.25" thickBot="1">
      <c r="C71" s="12">
        <v>4321</v>
      </c>
      <c r="D71" s="5">
        <f>FIND(D$47,$C71)</f>
        <v>4</v>
      </c>
      <c r="E71" s="5">
        <f>FIND(E$47,$C71)</f>
        <v>3</v>
      </c>
      <c r="F71" s="5">
        <f>FIND(F$47,$C71)</f>
        <v>2</v>
      </c>
      <c r="G71" s="5">
        <f>FIND(G$47,$C71)</f>
        <v>1</v>
      </c>
      <c r="H71" s="31">
        <f t="shared" si="6"/>
        <v>2</v>
      </c>
      <c r="I71" s="5">
        <v>0</v>
      </c>
      <c r="J71" s="26">
        <f>INDEX($D$46:$G$46,D71)+I71</f>
        <v>0.1</v>
      </c>
      <c r="K71" s="26">
        <f>INDEX($D$46:$G$46,E71)+J71</f>
        <v>0.30000000000000004</v>
      </c>
      <c r="L71" s="26">
        <f>INDEX($D$46:$G$46,F71)+K71</f>
        <v>0.6000000000000001</v>
      </c>
      <c r="M71" s="26">
        <f>INDEX($D$46:$G$46,G71)+L71</f>
        <v>1</v>
      </c>
      <c r="N71" s="29">
        <f t="shared" si="7"/>
        <v>3</v>
      </c>
    </row>
    <row r="72" spans="3:8" ht="13.5">
      <c r="C72" t="s">
        <v>22</v>
      </c>
      <c r="D72" s="4">
        <f>COUNTIF($H$48:$H$71,D$47)</f>
        <v>10</v>
      </c>
      <c r="E72" s="4">
        <f>COUNTIF($H$48:$H$71,E$47)</f>
        <v>6</v>
      </c>
      <c r="F72" s="4">
        <f>COUNTIF($H$48:$H$71,F$47)</f>
        <v>6</v>
      </c>
      <c r="G72" s="4">
        <f>COUNTIF($H$48:$H$71,G$47)</f>
        <v>2</v>
      </c>
      <c r="H72" s="33">
        <f>SUM(D72:G72)</f>
        <v>24</v>
      </c>
    </row>
    <row r="73" spans="3:8" ht="13.5">
      <c r="C73" t="s">
        <v>25</v>
      </c>
      <c r="D73" s="4">
        <f>D72/$H$72</f>
        <v>0.4166666666666667</v>
      </c>
      <c r="E73" s="4">
        <f>E72/$H$72</f>
        <v>0.25</v>
      </c>
      <c r="F73" s="4">
        <f>F72/$H$72</f>
        <v>0.25</v>
      </c>
      <c r="G73" s="4">
        <f>G72/$H$72</f>
        <v>0.08333333333333333</v>
      </c>
      <c r="H73" s="32">
        <f>SUM(D73:G73)</f>
        <v>1</v>
      </c>
    </row>
    <row r="74" ht="13.5">
      <c r="A74" t="s">
        <v>13</v>
      </c>
    </row>
    <row r="75" ht="13.5">
      <c r="A75" t="s">
        <v>14</v>
      </c>
    </row>
  </sheetData>
  <mergeCells count="1">
    <mergeCell ref="A11:A1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Shapley-Shubik indices for weighted majority vote</dc:title>
  <dc:subject/>
  <dc:creator>kenryo indo (29 Nov 2007)</dc:creator>
  <cp:keywords/>
  <dc:description/>
  <cp:lastModifiedBy>たろう</cp:lastModifiedBy>
  <dcterms:created xsi:type="dcterms:W3CDTF">2007-11-18T11:16:42Z</dcterms:created>
  <dcterms:modified xsi:type="dcterms:W3CDTF">2009-10-28T01:24:11Z</dcterms:modified>
  <cp:category/>
  <cp:version/>
  <cp:contentType/>
  <cp:contentStatus/>
</cp:coreProperties>
</file>